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/>
  <mc:AlternateContent xmlns:mc="http://schemas.openxmlformats.org/markup-compatibility/2006">
    <mc:Choice Requires="x15">
      <x15ac:absPath xmlns:x15ac="http://schemas.microsoft.com/office/spreadsheetml/2010/11/ac" url="C:\Users\Sohaib\Desktop\"/>
    </mc:Choice>
  </mc:AlternateContent>
  <xr:revisionPtr revIDLastSave="0" documentId="13_ncr:1_{5C1CBCAA-5ACF-4374-8768-1BCD464451D7}" xr6:coauthVersionLast="47" xr6:coauthVersionMax="47" xr10:uidLastSave="{00000000-0000-0000-0000-000000000000}"/>
  <bookViews>
    <workbookView xWindow="-120" yWindow="-120" windowWidth="17520" windowHeight="12600" xr2:uid="{6A6F1202-BF5D-45AA-BDA7-1698C1F3F845}"/>
  </bookViews>
  <sheets>
    <sheet name="Task 1" sheetId="1" r:id="rId1"/>
    <sheet name="Task 2" sheetId="2" r:id="rId2"/>
    <sheet name="Sheet3" sheetId="3" r:id="rId3"/>
    <sheet name="Sheet4" sheetId="4" r:id="rId4"/>
    <sheet name="Sheet5" sheetId="6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19" i="6" l="1"/>
  <c r="E18" i="4"/>
  <c r="I23" i="6"/>
  <c r="I22" i="6"/>
  <c r="I21" i="6"/>
  <c r="G23" i="6"/>
  <c r="G22" i="6"/>
  <c r="G21" i="6"/>
  <c r="J13" i="6"/>
  <c r="J21" i="6" s="1"/>
  <c r="J14" i="6"/>
  <c r="J15" i="6"/>
  <c r="J16" i="6"/>
  <c r="J17" i="6"/>
  <c r="J18" i="6"/>
  <c r="J19" i="6"/>
  <c r="J12" i="6"/>
  <c r="J23" i="6" s="1"/>
  <c r="H13" i="6"/>
  <c r="K13" i="6" s="1"/>
  <c r="H14" i="6"/>
  <c r="K14" i="6" s="1"/>
  <c r="H15" i="6"/>
  <c r="K15" i="6" s="1"/>
  <c r="H16" i="6"/>
  <c r="K16" i="6" s="1"/>
  <c r="H17" i="6"/>
  <c r="K17" i="6" s="1"/>
  <c r="H18" i="6"/>
  <c r="K18" i="6" s="1"/>
  <c r="H19" i="6"/>
  <c r="H12" i="6"/>
  <c r="K12" i="6" s="1"/>
  <c r="F18" i="4"/>
  <c r="G18" i="4"/>
  <c r="H18" i="4"/>
  <c r="J16" i="4"/>
  <c r="K16" i="4" s="1"/>
  <c r="I10" i="4"/>
  <c r="J10" i="4" s="1"/>
  <c r="K10" i="4" s="1"/>
  <c r="I11" i="4"/>
  <c r="J11" i="4" s="1"/>
  <c r="K11" i="4" s="1"/>
  <c r="I12" i="4"/>
  <c r="J12" i="4" s="1"/>
  <c r="K12" i="4" s="1"/>
  <c r="I13" i="4"/>
  <c r="J13" i="4" s="1"/>
  <c r="K13" i="4" s="1"/>
  <c r="I14" i="4"/>
  <c r="J14" i="4" s="1"/>
  <c r="K14" i="4" s="1"/>
  <c r="I15" i="4"/>
  <c r="J15" i="4" s="1"/>
  <c r="K15" i="4" s="1"/>
  <c r="I16" i="4"/>
  <c r="I17" i="4"/>
  <c r="J17" i="4" s="1"/>
  <c r="K17" i="4" s="1"/>
  <c r="I8" i="4"/>
  <c r="J8" i="4" s="1"/>
  <c r="I9" i="4"/>
  <c r="J9" i="4" s="1"/>
  <c r="K9" i="4" s="1"/>
  <c r="I7" i="4"/>
  <c r="G9" i="3"/>
  <c r="F15" i="3"/>
  <c r="F12" i="3"/>
  <c r="F14" i="3"/>
  <c r="G14" i="3" s="1"/>
  <c r="F9" i="3"/>
  <c r="F10" i="3"/>
  <c r="G10" i="3" s="1"/>
  <c r="F13" i="3"/>
  <c r="F11" i="3"/>
  <c r="G11" i="3" s="1"/>
  <c r="F18" i="2"/>
  <c r="G18" i="2"/>
  <c r="H18" i="2"/>
  <c r="I18" i="2"/>
  <c r="J18" i="2"/>
  <c r="E18" i="2"/>
  <c r="K10" i="2"/>
  <c r="K17" i="2"/>
  <c r="K12" i="2"/>
  <c r="K9" i="2"/>
  <c r="K14" i="2"/>
  <c r="K16" i="2"/>
  <c r="K11" i="2"/>
  <c r="K13" i="2"/>
  <c r="K15" i="2"/>
  <c r="K8" i="2"/>
  <c r="G17" i="2"/>
  <c r="G12" i="2"/>
  <c r="G9" i="2"/>
  <c r="G14" i="2"/>
  <c r="G16" i="2"/>
  <c r="G11" i="2"/>
  <c r="G8" i="2"/>
  <c r="G13" i="2"/>
  <c r="G15" i="2"/>
  <c r="G10" i="2"/>
  <c r="M19" i="1"/>
  <c r="L19" i="1"/>
  <c r="N14" i="1"/>
  <c r="N15" i="1"/>
  <c r="N16" i="1"/>
  <c r="N17" i="1"/>
  <c r="N18" i="1"/>
  <c r="N13" i="1"/>
  <c r="H14" i="1"/>
  <c r="H15" i="1"/>
  <c r="H16" i="1"/>
  <c r="H17" i="1"/>
  <c r="H18" i="1"/>
  <c r="H13" i="1"/>
  <c r="J18" i="4" l="1"/>
  <c r="K18" i="4" s="1"/>
  <c r="K8" i="4"/>
  <c r="I18" i="4"/>
  <c r="H22" i="6"/>
  <c r="H23" i="6"/>
  <c r="J22" i="6"/>
  <c r="H21" i="6"/>
  <c r="H11" i="3"/>
  <c r="H9" i="3"/>
  <c r="G13" i="3"/>
  <c r="H13" i="3" s="1"/>
  <c r="F16" i="3"/>
  <c r="G12" i="3"/>
  <c r="H12" i="3" s="1"/>
  <c r="H10" i="3"/>
  <c r="G15" i="3"/>
  <c r="H14" i="3"/>
  <c r="G16" i="3" l="1"/>
  <c r="H15" i="3"/>
  <c r="H16" i="3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7F7208E-4691-4ADF-B13F-C318B95ACF5D}" keepAlive="1" name="Query - Table014 (Page 5)" description="Connection to the 'Table014 (Page 5)' query in the workbook." type="5" refreshedVersion="0" background="1">
    <dbPr connection="Provider=Microsoft.Mashup.OleDb.1;Data Source=$Workbook$;Location=&quot;Table014 (Page 5)&quot;;Extended Properties=&quot;&quot;" command="SELECT * FROM [Table014 (Page 5)]"/>
  </connection>
  <connection id="2" xr16:uid="{67529D33-1C6B-4654-BA7E-4C22DE688507}" keepAlive="1" name="Query - Table014 (Page 5) (2)" description="Connection to the 'Table014 (Page 5) (2)' query in the workbook." type="5" refreshedVersion="0" background="1">
    <dbPr connection="Provider=Microsoft.Mashup.OleDb.1;Data Source=$Workbook$;Location=&quot;Table014 (Page 5) (2)&quot;;Extended Properties=&quot;&quot;" command="SELECT * FROM [Table014 (Page 5) (2)]"/>
  </connection>
</connections>
</file>

<file path=xl/sharedStrings.xml><?xml version="1.0" encoding="utf-8"?>
<sst xmlns="http://schemas.openxmlformats.org/spreadsheetml/2006/main" count="94" uniqueCount="89">
  <si>
    <t>Erie</t>
  </si>
  <si>
    <t>London</t>
  </si>
  <si>
    <t>Plymouth</t>
  </si>
  <si>
    <t>Sarnia</t>
  </si>
  <si>
    <t>SS Marie</t>
  </si>
  <si>
    <t>Windsor</t>
  </si>
  <si>
    <t>G</t>
  </si>
  <si>
    <t>L</t>
  </si>
  <si>
    <t>W</t>
  </si>
  <si>
    <t>T</t>
  </si>
  <si>
    <t>F</t>
  </si>
  <si>
    <t>A</t>
  </si>
  <si>
    <t>P</t>
  </si>
  <si>
    <t>Total:</t>
  </si>
  <si>
    <t>OHL West Division</t>
  </si>
  <si>
    <t>Player</t>
  </si>
  <si>
    <t>Carkner</t>
  </si>
  <si>
    <t>Ciccarelli</t>
  </si>
  <si>
    <t>Dvorak</t>
  </si>
  <si>
    <t>Eakins</t>
  </si>
  <si>
    <t>Fitzgerald</t>
  </si>
  <si>
    <t>Gagner</t>
  </si>
  <si>
    <t>Garpeniov</t>
  </si>
  <si>
    <t>Johnson</t>
  </si>
  <si>
    <t>Jovanosvski</t>
  </si>
  <si>
    <t>Kozvio</t>
  </si>
  <si>
    <t>GP</t>
  </si>
  <si>
    <t>Pts</t>
  </si>
  <si>
    <t>+/-</t>
  </si>
  <si>
    <t>PPP</t>
  </si>
  <si>
    <t>PIM</t>
  </si>
  <si>
    <t>Florida Panthers</t>
  </si>
  <si>
    <t>PPP Pctg</t>
  </si>
  <si>
    <t xml:space="preserve">Team: </t>
  </si>
  <si>
    <t>Name</t>
  </si>
  <si>
    <t>Lanche</t>
  </si>
  <si>
    <t>Warner</t>
  </si>
  <si>
    <t>McKaig</t>
  </si>
  <si>
    <t>Shaw</t>
  </si>
  <si>
    <t>Brooksbank</t>
  </si>
  <si>
    <t>Darrach</t>
  </si>
  <si>
    <t>Ruypers</t>
  </si>
  <si>
    <t>Hours</t>
  </si>
  <si>
    <t>Wage</t>
  </si>
  <si>
    <t>Gross</t>
  </si>
  <si>
    <t>Taxes</t>
  </si>
  <si>
    <t>Net</t>
  </si>
  <si>
    <t>Totals:</t>
  </si>
  <si>
    <t>Acme Hat Corporation</t>
  </si>
  <si>
    <t>Student</t>
  </si>
  <si>
    <t>KB</t>
  </si>
  <si>
    <t>WP</t>
  </si>
  <si>
    <t>SS</t>
  </si>
  <si>
    <t>DB</t>
  </si>
  <si>
    <t>Total</t>
  </si>
  <si>
    <t>Percentage</t>
  </si>
  <si>
    <t>Number</t>
  </si>
  <si>
    <t>%</t>
  </si>
  <si>
    <t>Avery, Adam</t>
  </si>
  <si>
    <t>Chow, Samuel</t>
  </si>
  <si>
    <t>Dible, Liz</t>
  </si>
  <si>
    <t>Dow, Julia</t>
  </si>
  <si>
    <t>Frank, Joe</t>
  </si>
  <si>
    <t>Gill, Mary</t>
  </si>
  <si>
    <t>Ip, Henry</t>
  </si>
  <si>
    <t>Joe, Sarah</t>
  </si>
  <si>
    <t>Low, John</t>
  </si>
  <si>
    <t>Warn, Suzanne</t>
  </si>
  <si>
    <t xml:space="preserve">Name </t>
  </si>
  <si>
    <t>Course: BTT 101</t>
  </si>
  <si>
    <t xml:space="preserve">Average: </t>
  </si>
  <si>
    <t>Pass/Fail</t>
  </si>
  <si>
    <t>John</t>
  </si>
  <si>
    <t>Sue</t>
  </si>
  <si>
    <t>Pat</t>
  </si>
  <si>
    <t>Sam</t>
  </si>
  <si>
    <t>Mike</t>
  </si>
  <si>
    <t>Jane</t>
  </si>
  <si>
    <t>Maria</t>
  </si>
  <si>
    <t>Len</t>
  </si>
  <si>
    <t>Average</t>
  </si>
  <si>
    <t>Maximum</t>
  </si>
  <si>
    <t>Minimum</t>
  </si>
  <si>
    <t>Assign1</t>
  </si>
  <si>
    <t>Assign1 %</t>
  </si>
  <si>
    <t>Assign2</t>
  </si>
  <si>
    <t>Assign2 %</t>
  </si>
  <si>
    <t>Average%</t>
  </si>
  <si>
    <t>Sohaib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</si>
</sst>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"/>
    <numFmt numFmtId="165" formatCode="0.0"/>
    <numFmt numFmtId="166" formatCode="&quot;$&quot;#,##0.00"/>
  </numFmts>
  <fonts count="6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8" tint="-0.24994659260841701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rgb="FFFFFF00"/>
        <bgColor indexed="64"/>
      </patternFill>
    </fill>
  </fills>
  <borders count="4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auto="1"/>
      </left>
      <right/>
      <top style="double">
        <color auto="1"/>
      </top>
      <bottom style="double">
        <color auto="1"/>
      </bottom>
      <diagonal/>
    </border>
    <border>
      <left/>
      <right/>
      <top style="double">
        <color auto="1"/>
      </top>
      <bottom style="double">
        <color auto="1"/>
      </bottom>
      <diagonal/>
    </border>
    <border>
      <left/>
      <right style="double">
        <color auto="1"/>
      </right>
      <top style="double">
        <color auto="1"/>
      </top>
      <bottom style="double">
        <color auto="1"/>
      </bottom>
      <diagonal/>
    </border>
    <border>
      <left style="double">
        <color auto="1"/>
      </left>
      <right/>
      <top style="double">
        <color auto="1"/>
      </top>
      <bottom/>
      <diagonal/>
    </border>
    <border>
      <left/>
      <right/>
      <top style="double">
        <color auto="1"/>
      </top>
      <bottom/>
      <diagonal/>
    </border>
    <border>
      <left/>
      <right style="double">
        <color auto="1"/>
      </right>
      <top style="double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double">
        <color auto="1"/>
      </right>
      <top/>
      <bottom/>
      <diagonal/>
    </border>
    <border>
      <left style="double">
        <color auto="1"/>
      </left>
      <right style="thin">
        <color indexed="64"/>
      </right>
      <top/>
      <bottom/>
      <diagonal/>
    </border>
    <border>
      <left style="double">
        <color auto="1"/>
      </left>
      <right style="thin">
        <color indexed="64"/>
      </right>
      <top style="double">
        <color auto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auto="1"/>
      </top>
      <bottom style="thin">
        <color indexed="64"/>
      </bottom>
      <diagonal/>
    </border>
    <border>
      <left/>
      <right style="double">
        <color auto="1"/>
      </right>
      <top style="double">
        <color auto="1"/>
      </top>
      <bottom style="thin">
        <color indexed="64"/>
      </bottom>
      <diagonal/>
    </border>
    <border>
      <left style="double">
        <color auto="1"/>
      </left>
      <right style="thin">
        <color indexed="64"/>
      </right>
      <top style="thin">
        <color indexed="64"/>
      </top>
      <bottom style="double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auto="1"/>
      </bottom>
      <diagonal/>
    </border>
    <border>
      <left/>
      <right style="double">
        <color auto="1"/>
      </right>
      <top style="thin">
        <color indexed="64"/>
      </top>
      <bottom style="double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94">
    <xf numFmtId="0" fontId="0" fillId="0" borderId="0" xfId="0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0" xfId="0" applyFill="1" applyBorder="1"/>
    <xf numFmtId="0" fontId="0" fillId="0" borderId="20" xfId="0" applyBorder="1"/>
    <xf numFmtId="0" fontId="0" fillId="0" borderId="21" xfId="0" applyBorder="1"/>
    <xf numFmtId="0" fontId="0" fillId="0" borderId="22" xfId="0" applyBorder="1"/>
    <xf numFmtId="0" fontId="2" fillId="0" borderId="16" xfId="0" applyFont="1" applyBorder="1"/>
    <xf numFmtId="0" fontId="0" fillId="0" borderId="26" xfId="0" applyBorder="1"/>
    <xf numFmtId="0" fontId="2" fillId="0" borderId="18" xfId="0" applyFont="1" applyBorder="1"/>
    <xf numFmtId="0" fontId="2" fillId="0" borderId="19" xfId="0" applyFont="1" applyBorder="1"/>
    <xf numFmtId="0" fontId="0" fillId="0" borderId="16" xfId="0" applyBorder="1"/>
    <xf numFmtId="0" fontId="0" fillId="0" borderId="24" xfId="0" applyBorder="1"/>
    <xf numFmtId="0" fontId="2" fillId="0" borderId="27" xfId="0" applyFont="1" applyBorder="1"/>
    <xf numFmtId="0" fontId="0" fillId="0" borderId="0" xfId="0" applyAlignment="1">
      <alignment horizontal="center"/>
    </xf>
    <xf numFmtId="0" fontId="2" fillId="0" borderId="18" xfId="0" quotePrefix="1" applyFont="1" applyBorder="1"/>
    <xf numFmtId="0" fontId="0" fillId="0" borderId="34" xfId="0" applyBorder="1"/>
    <xf numFmtId="164" fontId="0" fillId="0" borderId="8" xfId="0" applyNumberFormat="1" applyBorder="1"/>
    <xf numFmtId="164" fontId="0" fillId="0" borderId="9" xfId="0" applyNumberFormat="1" applyBorder="1"/>
    <xf numFmtId="164" fontId="0" fillId="0" borderId="10" xfId="0" applyNumberFormat="1" applyBorder="1"/>
    <xf numFmtId="166" fontId="0" fillId="0" borderId="35" xfId="0" applyNumberFormat="1" applyBorder="1"/>
    <xf numFmtId="0" fontId="0" fillId="0" borderId="36" xfId="0" applyBorder="1"/>
    <xf numFmtId="165" fontId="0" fillId="0" borderId="14" xfId="0" applyNumberFormat="1" applyBorder="1"/>
    <xf numFmtId="166" fontId="0" fillId="0" borderId="14" xfId="0" applyNumberFormat="1" applyBorder="1"/>
    <xf numFmtId="0" fontId="0" fillId="0" borderId="37" xfId="0" applyBorder="1"/>
    <xf numFmtId="0" fontId="0" fillId="0" borderId="38" xfId="0" applyBorder="1"/>
    <xf numFmtId="0" fontId="0" fillId="0" borderId="39" xfId="0" applyBorder="1"/>
    <xf numFmtId="0" fontId="0" fillId="0" borderId="40" xfId="0" applyBorder="1"/>
    <xf numFmtId="0" fontId="0" fillId="0" borderId="41" xfId="0" applyBorder="1"/>
    <xf numFmtId="0" fontId="2" fillId="0" borderId="41" xfId="0" applyFont="1" applyBorder="1" applyAlignment="1">
      <alignment horizontal="right"/>
    </xf>
    <xf numFmtId="166" fontId="0" fillId="0" borderId="41" xfId="0" applyNumberFormat="1" applyBorder="1"/>
    <xf numFmtId="166" fontId="0" fillId="0" borderId="42" xfId="0" applyNumberFormat="1" applyBorder="1"/>
    <xf numFmtId="0" fontId="0" fillId="0" borderId="18" xfId="0" applyBorder="1"/>
    <xf numFmtId="0" fontId="0" fillId="0" borderId="19" xfId="0" applyBorder="1" applyAlignment="1">
      <alignment horizontal="center"/>
    </xf>
    <xf numFmtId="165" fontId="0" fillId="0" borderId="6" xfId="0" applyNumberFormat="1" applyBorder="1"/>
    <xf numFmtId="165" fontId="0" fillId="0" borderId="11" xfId="0" applyNumberFormat="1" applyBorder="1"/>
    <xf numFmtId="165" fontId="0" fillId="0" borderId="12" xfId="0" applyNumberFormat="1" applyBorder="1"/>
    <xf numFmtId="9" fontId="0" fillId="0" borderId="8" xfId="0" applyNumberFormat="1" applyBorder="1"/>
    <xf numFmtId="9" fontId="0" fillId="0" borderId="9" xfId="0" applyNumberFormat="1" applyBorder="1"/>
    <xf numFmtId="9" fontId="0" fillId="0" borderId="10" xfId="0" applyNumberFormat="1" applyBorder="1"/>
    <xf numFmtId="0" fontId="0" fillId="0" borderId="12" xfId="0" applyBorder="1" applyAlignment="1">
      <alignment horizontal="center"/>
    </xf>
    <xf numFmtId="0" fontId="0" fillId="0" borderId="45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0" borderId="46" xfId="0" applyBorder="1" applyAlignment="1">
      <alignment horizontal="center"/>
    </xf>
    <xf numFmtId="0" fontId="0" fillId="0" borderId="5" xfId="0" applyBorder="1" applyAlignment="1">
      <alignment horizontal="center"/>
    </xf>
    <xf numFmtId="164" fontId="0" fillId="0" borderId="5" xfId="0" applyNumberFormat="1" applyBorder="1" applyAlignment="1">
      <alignment horizontal="center"/>
    </xf>
    <xf numFmtId="165" fontId="0" fillId="0" borderId="1" xfId="0" applyNumberFormat="1" applyBorder="1" applyAlignment="1">
      <alignment horizontal="center"/>
    </xf>
    <xf numFmtId="165" fontId="0" fillId="0" borderId="10" xfId="0" applyNumberFormat="1" applyBorder="1" applyAlignment="1">
      <alignment horizontal="center"/>
    </xf>
    <xf numFmtId="0" fontId="0" fillId="0" borderId="7" xfId="0" applyBorder="1" applyAlignment="1">
      <alignment horizontal="center"/>
    </xf>
    <xf numFmtId="0" fontId="2" fillId="0" borderId="0" xfId="0" applyFont="1" applyAlignment="1">
      <alignment horizontal="center"/>
    </xf>
    <xf numFmtId="0" fontId="2" fillId="2" borderId="44" xfId="0" applyFont="1" applyFill="1" applyBorder="1" applyAlignment="1">
      <alignment horizontal="center"/>
    </xf>
    <xf numFmtId="0" fontId="2" fillId="2" borderId="11" xfId="0" applyFont="1" applyFill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0" fontId="1" fillId="0" borderId="47" xfId="0" applyFont="1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48" xfId="0" applyBorder="1" applyAlignment="1">
      <alignment horizontal="center"/>
    </xf>
    <xf numFmtId="0" fontId="0" fillId="0" borderId="47" xfId="0" applyBorder="1" applyAlignment="1">
      <alignment horizontal="center"/>
    </xf>
    <xf numFmtId="164" fontId="0" fillId="0" borderId="14" xfId="0" applyNumberFormat="1" applyBorder="1" applyAlignment="1">
      <alignment horizontal="center"/>
    </xf>
    <xf numFmtId="0" fontId="2" fillId="0" borderId="46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34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0" fillId="0" borderId="24" xfId="0" applyBorder="1" applyAlignment="1">
      <alignment horizontal="center"/>
    </xf>
    <xf numFmtId="0" fontId="2" fillId="0" borderId="24" xfId="0" applyFont="1" applyBorder="1" applyAlignment="1">
      <alignment horizontal="center"/>
    </xf>
    <xf numFmtId="0" fontId="4" fillId="3" borderId="28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4" fillId="3" borderId="30" xfId="0" applyFont="1" applyFill="1" applyBorder="1" applyAlignment="1">
      <alignment horizontal="center"/>
    </xf>
    <xf numFmtId="0" fontId="3" fillId="3" borderId="31" xfId="0" applyFont="1" applyFill="1" applyBorder="1" applyAlignment="1">
      <alignment horizontal="center"/>
    </xf>
    <xf numFmtId="0" fontId="0" fillId="3" borderId="32" xfId="0" applyFill="1" applyBorder="1" applyAlignment="1">
      <alignment horizontal="center"/>
    </xf>
    <xf numFmtId="0" fontId="0" fillId="3" borderId="33" xfId="0" applyFill="1" applyBorder="1" applyAlignment="1">
      <alignment horizontal="center"/>
    </xf>
    <xf numFmtId="0" fontId="3" fillId="3" borderId="23" xfId="0" applyFont="1" applyFill="1" applyBorder="1" applyAlignment="1">
      <alignment horizontal="center"/>
    </xf>
    <xf numFmtId="0" fontId="0" fillId="3" borderId="24" xfId="0" applyFill="1" applyBorder="1" applyAlignment="1">
      <alignment horizontal="center"/>
    </xf>
    <xf numFmtId="0" fontId="0" fillId="3" borderId="25" xfId="0" applyFill="1" applyBorder="1" applyAlignment="1">
      <alignment horizontal="center"/>
    </xf>
    <xf numFmtId="0" fontId="0" fillId="3" borderId="17" xfId="0" applyFill="1" applyBorder="1" applyAlignment="1">
      <alignment horizontal="center" vertical="center"/>
    </xf>
    <xf numFmtId="0" fontId="0" fillId="3" borderId="18" xfId="0" applyFill="1" applyBorder="1" applyAlignment="1">
      <alignment horizontal="center" vertical="center"/>
    </xf>
    <xf numFmtId="0" fontId="0" fillId="3" borderId="19" xfId="0" applyFill="1" applyBorder="1" applyAlignment="1">
      <alignment horizontal="center" vertical="center"/>
    </xf>
    <xf numFmtId="0" fontId="0" fillId="3" borderId="13" xfId="0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0" fillId="3" borderId="20" xfId="0" applyFill="1" applyBorder="1" applyAlignment="1">
      <alignment horizontal="center" vertical="center"/>
    </xf>
    <xf numFmtId="0" fontId="0" fillId="3" borderId="21" xfId="0" applyFill="1" applyBorder="1" applyAlignment="1">
      <alignment horizontal="center" vertical="center"/>
    </xf>
    <xf numFmtId="0" fontId="0" fillId="3" borderId="22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microsoft.com/office/2017/06/relationships/model3d" Target="../media/model3d2.glb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81309</xdr:colOff>
      <xdr:row>0</xdr:row>
      <xdr:rowOff>0</xdr:rowOff>
    </xdr:from>
    <xdr:to>
      <xdr:col>11</xdr:col>
      <xdr:colOff>342987</xdr:colOff>
      <xdr:row>5</xdr:row>
      <xdr:rowOff>266700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" name="3D Model 1" descr="American Football Helmet">
              <a:extLst>
                <a:ext uri="{FF2B5EF4-FFF2-40B4-BE49-F238E27FC236}">
                  <a16:creationId xmlns:a16="http://schemas.microsoft.com/office/drawing/2014/main" id="{27DAD068-BCE6-49DE-9807-A5B991A0D351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871278" cy="1228725"/>
                  </a:xfrm>
                  <a:prstGeom prst="rect">
                    <a:avLst/>
                  </a:prstGeom>
                </am3d:spPr>
                <am3d:camera>
                  <am3d:pos x="0" y="0" z="70176389"/>
                  <am3d:up dx="0" dy="36000000" dz="0"/>
                  <am3d:lookAt x="0" y="0" z="0"/>
                  <am3d:perspective fov="2700000"/>
                </am3d:camera>
                <am3d:trans>
                  <am3d:meterPerModelUnit n="15460688" d="1000000"/>
                  <am3d:preTrans dx="0" dy="-15396341" dz="231353"/>
                  <am3d:scale>
                    <am3d:sx n="1000000" d="1000000"/>
                    <am3d:sy n="1000000" d="1000000"/>
                    <am3d:sz n="1000000" d="1000000"/>
                  </am3d:scale>
                  <am3d:rot ax="403200" ay="-1203943" az="-138894"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1597343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3D Model 1" descr="American Football Helmet">
              <a:extLst>
                <a:ext uri="{FF2B5EF4-FFF2-40B4-BE49-F238E27FC236}">
                  <a16:creationId xmlns:a16="http://schemas.microsoft.com/office/drawing/2014/main" id="{27DAD068-BCE6-49DE-9807-A5B991A0D351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6177309" y="0"/>
              <a:ext cx="871278" cy="1228725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277736</xdr:colOff>
      <xdr:row>2</xdr:row>
      <xdr:rowOff>121259</xdr:rowOff>
    </xdr:from>
    <xdr:to>
      <xdr:col>8</xdr:col>
      <xdr:colOff>265187</xdr:colOff>
      <xdr:row>6</xdr:row>
      <xdr:rowOff>195339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" name="3D Model 1" descr="Clay Baseball Hat">
              <a:extLst>
                <a:ext uri="{FF2B5EF4-FFF2-40B4-BE49-F238E27FC236}">
                  <a16:creationId xmlns:a16="http://schemas.microsoft.com/office/drawing/2014/main" id="{7422CD9B-9E2D-43A7-9EFC-BCA83DBB5B97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1206651" cy="845605"/>
                  </a:xfrm>
                  <a:prstGeom prst="rect">
                    <a:avLst/>
                  </a:prstGeom>
                </am3d:spPr>
                <am3d:camera>
                  <am3d:pos x="0" y="0" z="60509107"/>
                  <am3d:up dx="0" dy="36000000" dz="0"/>
                  <am3d:lookAt x="0" y="0" z="0"/>
                  <am3d:perspective fov="2700000"/>
                </am3d:camera>
                <am3d:trans>
                  <am3d:meterPerModelUnit n="3277399" d="1000000"/>
                  <am3d:preTrans dx="200225" dy="-9288853" dz="-3000797"/>
                  <am3d:scale>
                    <am3d:sx n="1000000" d="1000000"/>
                    <am3d:sy n="1000000" d="1000000"/>
                    <am3d:sz n="1000000" d="1000000"/>
                  </am3d:scale>
                  <am3d:rot ax="-1038023" ay="-1542812" az="461790"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1845466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3D Model 1" descr="Clay Baseball Hat">
              <a:extLst>
                <a:ext uri="{FF2B5EF4-FFF2-40B4-BE49-F238E27FC236}">
                  <a16:creationId xmlns:a16="http://schemas.microsoft.com/office/drawing/2014/main" id="{7422CD9B-9E2D-43A7-9EFC-BCA83DBB5B97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068686" y="502259"/>
              <a:ext cx="1206651" cy="845605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Yellow">
      <a:dk1>
        <a:sysClr val="windowText" lastClr="000000"/>
      </a:dk1>
      <a:lt1>
        <a:sysClr val="window" lastClr="FFFFFF"/>
      </a:lt1>
      <a:dk2>
        <a:srgbClr val="39302A"/>
      </a:dk2>
      <a:lt2>
        <a:srgbClr val="E5DEDB"/>
      </a:lt2>
      <a:accent1>
        <a:srgbClr val="FFCA08"/>
      </a:accent1>
      <a:accent2>
        <a:srgbClr val="F8931D"/>
      </a:accent2>
      <a:accent3>
        <a:srgbClr val="CE8D3E"/>
      </a:accent3>
      <a:accent4>
        <a:srgbClr val="EC7016"/>
      </a:accent4>
      <a:accent5>
        <a:srgbClr val="E64823"/>
      </a:accent5>
      <a:accent6>
        <a:srgbClr val="9C6A6A"/>
      </a:accent6>
      <a:hlink>
        <a:srgbClr val="2998E3"/>
      </a:hlink>
      <a:folHlink>
        <a:srgbClr val="7F723D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Riblet">
      <a:fillStyleLst>
        <a:solidFill>
          <a:schemeClr val="phClr"/>
        </a:solidFill>
        <a:solidFill>
          <a:schemeClr val="phClr">
            <a:tint val="65000"/>
          </a:schemeClr>
        </a:solidFill>
        <a:solidFill>
          <a:schemeClr val="phClr">
            <a:shade val="80000"/>
            <a:satMod val="150000"/>
          </a:schemeClr>
        </a:solidFill>
      </a:fillStyleLst>
      <a:lnStyleLst>
        <a:ln w="9525" cap="flat" cmpd="sng" algn="ctr">
          <a:solidFill>
            <a:schemeClr val="phClr"/>
          </a:solidFill>
          <a:prstDash val="solid"/>
        </a:ln>
        <a:ln w="17145" cap="flat" cmpd="sng" algn="ctr">
          <a:solidFill>
            <a:schemeClr val="phClr"/>
          </a:solidFill>
          <a:prstDash val="solid"/>
        </a:ln>
        <a:ln w="58420" cap="flat" cmpd="thickThin" algn="ctr">
          <a:solidFill>
            <a:schemeClr val="phClr">
              <a:shade val="95000"/>
              <a:alpha val="50000"/>
              <a:satMod val="150000"/>
            </a:schemeClr>
          </a:solidFill>
          <a:prstDash val="solid"/>
        </a:ln>
      </a:lnStyleLst>
      <a:effectStyleLst>
        <a:effectStyle>
          <a:effectLst/>
        </a:effectStyle>
        <a:effectStyle>
          <a:effectLst>
            <a:outerShdw blurRad="50800" dist="38100" dir="2700000" rotWithShape="0">
              <a:srgbClr val="000000">
                <a:alpha val="60000"/>
              </a:srgbClr>
            </a:outerShdw>
          </a:effectLst>
          <a:scene3d>
            <a:camera prst="orthographicFront">
              <a:rot lat="0" lon="0" rev="0"/>
            </a:camera>
            <a:lightRig rig="flat" dir="tl"/>
          </a:scene3d>
          <a:sp3d prstMaterial="flat">
            <a:bevelT w="31750" h="63500" prst="riblet"/>
          </a:sp3d>
        </a:effectStyle>
        <a:effectStyle>
          <a:effectLst>
            <a:outerShdw blurRad="50800" dist="38100" dir="2700000" algn="ctr" rotWithShape="0">
              <a:srgbClr val="000000">
                <a:alpha val="60000"/>
              </a:srgbClr>
            </a:outerShdw>
          </a:effectLst>
          <a:scene3d>
            <a:camera prst="orthographicFront">
              <a:rot lat="0" lon="0" rev="0"/>
            </a:camera>
            <a:lightRig rig="flat" dir="tl"/>
          </a:scene3d>
          <a:sp3d prstMaterial="flat">
            <a:bevelT w="57150" h="114300" prst="riblet"/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4EC693-5C5B-486D-9FF5-4CE7F8CAA96D}">
  <dimension ref="G6:N22"/>
  <sheetViews>
    <sheetView tabSelected="1" zoomScale="85" zoomScaleNormal="85" workbookViewId="0">
      <selection activeCell="G11" sqref="G11:N11"/>
    </sheetView>
  </sheetViews>
  <sheetFormatPr defaultRowHeight="15" x14ac:dyDescent="0.25"/>
  <cols>
    <col min="2" max="2" width="4.85546875" customWidth="1"/>
    <col min="3" max="3" width="5" customWidth="1"/>
    <col min="4" max="4" width="4.85546875" customWidth="1"/>
    <col min="5" max="5" width="4.28515625" customWidth="1"/>
  </cols>
  <sheetData>
    <row r="6" spans="7:14" ht="24.95" customHeight="1" x14ac:dyDescent="0.25">
      <c r="I6" s="4"/>
    </row>
    <row r="7" spans="7:14" x14ac:dyDescent="0.25">
      <c r="I7" s="4"/>
    </row>
    <row r="8" spans="7:14" x14ac:dyDescent="0.25">
      <c r="I8" s="4"/>
    </row>
    <row r="9" spans="7:14" x14ac:dyDescent="0.25">
      <c r="I9" s="4"/>
    </row>
    <row r="10" spans="7:14" x14ac:dyDescent="0.25">
      <c r="I10" s="4"/>
    </row>
    <row r="11" spans="7:14" ht="18.75" x14ac:dyDescent="0.3">
      <c r="G11" s="82" t="s">
        <v>14</v>
      </c>
      <c r="H11" s="83"/>
      <c r="I11" s="83"/>
      <c r="J11" s="83"/>
      <c r="K11" s="83"/>
      <c r="L11" s="83"/>
      <c r="M11" s="83"/>
      <c r="N11" s="84"/>
    </row>
    <row r="12" spans="7:14" ht="15.75" thickBot="1" x14ac:dyDescent="0.3">
      <c r="G12" s="19"/>
      <c r="H12" s="25" t="s">
        <v>6</v>
      </c>
      <c r="I12" s="19" t="s">
        <v>8</v>
      </c>
      <c r="J12" s="19" t="s">
        <v>7</v>
      </c>
      <c r="K12" s="19" t="s">
        <v>9</v>
      </c>
      <c r="L12" s="19" t="s">
        <v>10</v>
      </c>
      <c r="M12" s="19" t="s">
        <v>11</v>
      </c>
      <c r="N12" s="25" t="s">
        <v>12</v>
      </c>
    </row>
    <row r="13" spans="7:14" x14ac:dyDescent="0.25">
      <c r="G13" s="13" t="s">
        <v>0</v>
      </c>
      <c r="H13" s="7">
        <f t="shared" ref="H13:H18" si="0">I13+J13+K13</f>
        <v>51</v>
      </c>
      <c r="I13" s="4">
        <v>22</v>
      </c>
      <c r="J13" s="4">
        <v>26</v>
      </c>
      <c r="K13" s="4">
        <v>3</v>
      </c>
      <c r="L13" s="15">
        <v>188</v>
      </c>
      <c r="M13" s="15">
        <v>213</v>
      </c>
      <c r="N13" s="7">
        <f t="shared" ref="N13:N18" si="1">(I13*2)+(K13)</f>
        <v>47</v>
      </c>
    </row>
    <row r="14" spans="7:14" ht="24.95" customHeight="1" x14ac:dyDescent="0.25">
      <c r="G14" s="13" t="s">
        <v>1</v>
      </c>
      <c r="H14" s="8">
        <f t="shared" si="0"/>
        <v>50</v>
      </c>
      <c r="I14" s="4">
        <v>31</v>
      </c>
      <c r="J14" s="4">
        <v>16</v>
      </c>
      <c r="K14" s="4">
        <v>3</v>
      </c>
      <c r="L14" s="15">
        <v>236</v>
      </c>
      <c r="M14" s="15">
        <v>183</v>
      </c>
      <c r="N14" s="8">
        <f t="shared" si="1"/>
        <v>65</v>
      </c>
    </row>
    <row r="15" spans="7:14" x14ac:dyDescent="0.25">
      <c r="G15" s="13" t="s">
        <v>2</v>
      </c>
      <c r="H15" s="8">
        <f t="shared" si="0"/>
        <v>45</v>
      </c>
      <c r="I15" s="4">
        <v>27</v>
      </c>
      <c r="J15" s="4">
        <v>17</v>
      </c>
      <c r="K15" s="4">
        <v>1</v>
      </c>
      <c r="L15" s="15">
        <v>199</v>
      </c>
      <c r="M15" s="15">
        <v>170</v>
      </c>
      <c r="N15" s="8">
        <f t="shared" si="1"/>
        <v>55</v>
      </c>
    </row>
    <row r="16" spans="7:14" x14ac:dyDescent="0.25">
      <c r="G16" s="13" t="s">
        <v>3</v>
      </c>
      <c r="H16" s="8">
        <f t="shared" si="0"/>
        <v>49</v>
      </c>
      <c r="I16" s="4">
        <v>23</v>
      </c>
      <c r="J16" s="4">
        <v>18</v>
      </c>
      <c r="K16" s="4">
        <v>8</v>
      </c>
      <c r="L16" s="15">
        <v>187</v>
      </c>
      <c r="M16" s="15">
        <v>176</v>
      </c>
      <c r="N16" s="8">
        <f t="shared" si="1"/>
        <v>54</v>
      </c>
    </row>
    <row r="17" spans="7:14" x14ac:dyDescent="0.25">
      <c r="G17" s="13" t="s">
        <v>4</v>
      </c>
      <c r="H17" s="8">
        <f t="shared" si="0"/>
        <v>47</v>
      </c>
      <c r="I17" s="4">
        <v>14</v>
      </c>
      <c r="J17" s="4">
        <v>29</v>
      </c>
      <c r="K17" s="4">
        <v>4</v>
      </c>
      <c r="L17" s="15">
        <v>187</v>
      </c>
      <c r="M17" s="15">
        <v>230</v>
      </c>
      <c r="N17" s="8">
        <f t="shared" si="1"/>
        <v>32</v>
      </c>
    </row>
    <row r="18" spans="7:14" ht="15.75" thickBot="1" x14ac:dyDescent="0.3">
      <c r="G18" s="13" t="s">
        <v>5</v>
      </c>
      <c r="H18" s="9">
        <f t="shared" si="0"/>
        <v>51</v>
      </c>
      <c r="I18" s="4">
        <v>14</v>
      </c>
      <c r="J18" s="4">
        <v>31</v>
      </c>
      <c r="K18" s="4">
        <v>6</v>
      </c>
      <c r="L18" s="15">
        <v>208</v>
      </c>
      <c r="M18" s="15">
        <v>252</v>
      </c>
      <c r="N18" s="9">
        <f t="shared" si="1"/>
        <v>34</v>
      </c>
    </row>
    <row r="19" spans="7:14" ht="15.75" thickBot="1" x14ac:dyDescent="0.3">
      <c r="G19" s="23"/>
      <c r="H19" s="17"/>
      <c r="I19" s="24"/>
      <c r="J19" s="75" t="s">
        <v>13</v>
      </c>
      <c r="K19" s="74"/>
      <c r="L19" s="10">
        <f>SUM(L13:L18)</f>
        <v>1205</v>
      </c>
      <c r="M19" s="10">
        <f>SUM(M13:M18)</f>
        <v>1224</v>
      </c>
      <c r="N19" s="18"/>
    </row>
    <row r="22" spans="7:14" x14ac:dyDescent="0.25">
      <c r="M22" t="s">
        <v>88</v>
      </c>
    </row>
  </sheetData>
  <sortState xmlns:xlrd2="http://schemas.microsoft.com/office/spreadsheetml/2017/richdata2" ref="G13:N18">
    <sortCondition ref="G13:G18"/>
  </sortState>
  <mergeCells count="2">
    <mergeCell ref="G11:N11"/>
    <mergeCell ref="J19:K19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DBE6D1-B1ED-4E4C-82A1-5735ACB1BC73}">
  <dimension ref="C5:K21"/>
  <sheetViews>
    <sheetView workbookViewId="0">
      <selection activeCell="B27" sqref="B27"/>
    </sheetView>
  </sheetViews>
  <sheetFormatPr defaultRowHeight="15" x14ac:dyDescent="0.25"/>
  <cols>
    <col min="3" max="3" width="13.42578125" customWidth="1"/>
    <col min="4" max="4" width="4.85546875" customWidth="1"/>
  </cols>
  <sheetData>
    <row r="5" spans="3:11" ht="15.75" thickBot="1" x14ac:dyDescent="0.3"/>
    <row r="6" spans="3:11" ht="24.95" customHeight="1" thickTop="1" x14ac:dyDescent="0.3">
      <c r="C6" s="79" t="s">
        <v>31</v>
      </c>
      <c r="D6" s="80"/>
      <c r="E6" s="80"/>
      <c r="F6" s="80"/>
      <c r="G6" s="80"/>
      <c r="H6" s="80"/>
      <c r="I6" s="80"/>
      <c r="J6" s="80"/>
      <c r="K6" s="81"/>
    </row>
    <row r="7" spans="3:11" ht="15.75" thickBot="1" x14ac:dyDescent="0.3">
      <c r="C7" s="25" t="s">
        <v>15</v>
      </c>
      <c r="D7" s="21" t="s">
        <v>26</v>
      </c>
      <c r="E7" s="21" t="s">
        <v>6</v>
      </c>
      <c r="F7" s="21" t="s">
        <v>11</v>
      </c>
      <c r="G7" s="21" t="s">
        <v>27</v>
      </c>
      <c r="H7" s="27" t="s">
        <v>28</v>
      </c>
      <c r="I7" s="21" t="s">
        <v>29</v>
      </c>
      <c r="J7" s="21" t="s">
        <v>30</v>
      </c>
      <c r="K7" s="22" t="s">
        <v>32</v>
      </c>
    </row>
    <row r="8" spans="3:11" x14ac:dyDescent="0.25">
      <c r="C8" s="14" t="s">
        <v>23</v>
      </c>
      <c r="D8" s="4">
        <v>6</v>
      </c>
      <c r="E8" s="4">
        <v>0</v>
      </c>
      <c r="F8" s="4">
        <v>2</v>
      </c>
      <c r="G8" s="7">
        <f t="shared" ref="G8:G17" si="0">E8+F8</f>
        <v>2</v>
      </c>
      <c r="H8" s="4">
        <v>-2</v>
      </c>
      <c r="I8" s="4">
        <v>0</v>
      </c>
      <c r="J8" s="4">
        <v>3</v>
      </c>
      <c r="K8" s="29">
        <f t="shared" ref="K8:K17" si="1">IF(I8&gt;0,E8/I8,0)</f>
        <v>0</v>
      </c>
    </row>
    <row r="9" spans="3:11" x14ac:dyDescent="0.25">
      <c r="C9" s="14" t="s">
        <v>19</v>
      </c>
      <c r="D9" s="4">
        <v>11</v>
      </c>
      <c r="E9" s="4">
        <v>0</v>
      </c>
      <c r="F9" s="4">
        <v>1</v>
      </c>
      <c r="G9" s="8">
        <f t="shared" si="0"/>
        <v>1</v>
      </c>
      <c r="H9" s="4">
        <v>0</v>
      </c>
      <c r="I9" s="4">
        <v>23</v>
      </c>
      <c r="J9" s="4">
        <v>8</v>
      </c>
      <c r="K9" s="30">
        <f t="shared" si="1"/>
        <v>0</v>
      </c>
    </row>
    <row r="10" spans="3:11" x14ac:dyDescent="0.25">
      <c r="C10" s="14" t="s">
        <v>16</v>
      </c>
      <c r="D10" s="4">
        <v>53</v>
      </c>
      <c r="E10" s="4">
        <v>1</v>
      </c>
      <c r="F10" s="4">
        <v>4</v>
      </c>
      <c r="G10" s="8">
        <f t="shared" si="0"/>
        <v>5</v>
      </c>
      <c r="H10" s="4">
        <v>1</v>
      </c>
      <c r="I10" s="4">
        <v>45</v>
      </c>
      <c r="J10" s="4">
        <v>25</v>
      </c>
      <c r="K10" s="30">
        <f t="shared" si="1"/>
        <v>2.2222222222222223E-2</v>
      </c>
    </row>
    <row r="11" spans="3:11" x14ac:dyDescent="0.25">
      <c r="C11" s="14" t="s">
        <v>22</v>
      </c>
      <c r="D11" s="4">
        <v>26</v>
      </c>
      <c r="E11" s="4">
        <v>1</v>
      </c>
      <c r="F11" s="4">
        <v>2</v>
      </c>
      <c r="G11" s="8">
        <f t="shared" si="0"/>
        <v>3</v>
      </c>
      <c r="H11" s="4">
        <v>-3</v>
      </c>
      <c r="I11" s="4">
        <v>4</v>
      </c>
      <c r="J11" s="4">
        <v>33</v>
      </c>
      <c r="K11" s="30">
        <f t="shared" si="1"/>
        <v>0.25</v>
      </c>
    </row>
    <row r="12" spans="3:11" x14ac:dyDescent="0.25">
      <c r="C12" s="14" t="s">
        <v>18</v>
      </c>
      <c r="D12" s="4">
        <v>40</v>
      </c>
      <c r="E12" s="4">
        <v>8</v>
      </c>
      <c r="F12" s="4">
        <v>11</v>
      </c>
      <c r="G12" s="8">
        <f t="shared" si="0"/>
        <v>19</v>
      </c>
      <c r="H12" s="4">
        <v>-4</v>
      </c>
      <c r="I12" s="4">
        <v>6</v>
      </c>
      <c r="J12" s="4">
        <v>55</v>
      </c>
      <c r="K12" s="30">
        <f t="shared" si="1"/>
        <v>1.3333333333333333</v>
      </c>
    </row>
    <row r="13" spans="3:11" x14ac:dyDescent="0.25">
      <c r="C13" s="14" t="s">
        <v>24</v>
      </c>
      <c r="D13" s="4">
        <v>56</v>
      </c>
      <c r="E13" s="4">
        <v>6</v>
      </c>
      <c r="F13" s="4">
        <v>6</v>
      </c>
      <c r="G13" s="8">
        <f t="shared" si="0"/>
        <v>12</v>
      </c>
      <c r="H13" s="4">
        <v>-14</v>
      </c>
      <c r="I13" s="4">
        <v>84</v>
      </c>
      <c r="J13" s="4">
        <v>86</v>
      </c>
      <c r="K13" s="30">
        <f t="shared" si="1"/>
        <v>7.1428571428571425E-2</v>
      </c>
    </row>
    <row r="14" spans="3:11" x14ac:dyDescent="0.25">
      <c r="C14" s="14" t="s">
        <v>20</v>
      </c>
      <c r="D14" s="4">
        <v>57</v>
      </c>
      <c r="E14" s="4">
        <v>9</v>
      </c>
      <c r="F14" s="4">
        <v>5</v>
      </c>
      <c r="G14" s="8">
        <f t="shared" si="0"/>
        <v>14</v>
      </c>
      <c r="H14" s="4">
        <v>4</v>
      </c>
      <c r="I14" s="4">
        <v>41</v>
      </c>
      <c r="J14" s="4">
        <v>89</v>
      </c>
      <c r="K14" s="30">
        <f t="shared" si="1"/>
        <v>0.21951219512195122</v>
      </c>
    </row>
    <row r="15" spans="3:11" x14ac:dyDescent="0.25">
      <c r="C15" s="14" t="s">
        <v>25</v>
      </c>
      <c r="D15" s="4">
        <v>42</v>
      </c>
      <c r="E15" s="4">
        <v>7</v>
      </c>
      <c r="F15" s="4">
        <v>6</v>
      </c>
      <c r="G15" s="8">
        <f t="shared" si="0"/>
        <v>13</v>
      </c>
      <c r="H15" s="4">
        <v>-11</v>
      </c>
      <c r="I15" s="4">
        <v>4</v>
      </c>
      <c r="J15" s="4">
        <v>99</v>
      </c>
      <c r="K15" s="30">
        <f t="shared" si="1"/>
        <v>1.75</v>
      </c>
    </row>
    <row r="16" spans="3:11" x14ac:dyDescent="0.25">
      <c r="C16" s="14" t="s">
        <v>21</v>
      </c>
      <c r="D16" s="4">
        <v>53</v>
      </c>
      <c r="E16" s="4">
        <v>15</v>
      </c>
      <c r="F16" s="4">
        <v>18</v>
      </c>
      <c r="G16" s="8">
        <f t="shared" si="0"/>
        <v>33</v>
      </c>
      <c r="H16" s="4">
        <v>-13</v>
      </c>
      <c r="I16" s="4">
        <v>41</v>
      </c>
      <c r="J16" s="4">
        <v>105</v>
      </c>
      <c r="K16" s="30">
        <f t="shared" si="1"/>
        <v>0.36585365853658536</v>
      </c>
    </row>
    <row r="17" spans="3:11" ht="15.75" thickBot="1" x14ac:dyDescent="0.3">
      <c r="C17" s="14" t="s">
        <v>17</v>
      </c>
      <c r="D17" s="4">
        <v>43</v>
      </c>
      <c r="E17" s="4">
        <v>14</v>
      </c>
      <c r="F17" s="4">
        <v>6</v>
      </c>
      <c r="G17" s="9">
        <f t="shared" si="0"/>
        <v>20</v>
      </c>
      <c r="H17" s="4">
        <v>-17</v>
      </c>
      <c r="I17" s="4">
        <v>48</v>
      </c>
      <c r="J17" s="4">
        <v>125</v>
      </c>
      <c r="K17" s="31">
        <f t="shared" si="1"/>
        <v>0.29166666666666669</v>
      </c>
    </row>
    <row r="18" spans="3:11" ht="15.75" thickBot="1" x14ac:dyDescent="0.3">
      <c r="C18" s="20" t="s">
        <v>33</v>
      </c>
      <c r="D18" s="17"/>
      <c r="E18" s="28">
        <f>SUM(E8:E17)</f>
        <v>61</v>
      </c>
      <c r="F18" s="11">
        <f t="shared" ref="F18:J18" si="2">SUM(F8:F17)</f>
        <v>61</v>
      </c>
      <c r="G18" s="11">
        <f t="shared" si="2"/>
        <v>122</v>
      </c>
      <c r="H18" s="11">
        <f t="shared" si="2"/>
        <v>-59</v>
      </c>
      <c r="I18" s="11">
        <f t="shared" si="2"/>
        <v>296</v>
      </c>
      <c r="J18" s="12">
        <f t="shared" si="2"/>
        <v>628</v>
      </c>
      <c r="K18" s="18"/>
    </row>
    <row r="21" spans="3:11" x14ac:dyDescent="0.25">
      <c r="J21" t="s">
        <v>88</v>
      </c>
    </row>
  </sheetData>
  <sortState xmlns:xlrd2="http://schemas.microsoft.com/office/spreadsheetml/2017/richdata2" ref="C8:K19">
    <sortCondition ref="J8:J19"/>
  </sortState>
  <mergeCells count="1">
    <mergeCell ref="C6:K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15ED4B-CB97-4F8F-8B74-0ADEE42042BB}">
  <dimension ref="C6:K17"/>
  <sheetViews>
    <sheetView workbookViewId="0">
      <selection activeCell="K7" sqref="K7"/>
    </sheetView>
  </sheetViews>
  <sheetFormatPr defaultRowHeight="15" x14ac:dyDescent="0.25"/>
  <cols>
    <col min="3" max="3" width="11.140625" customWidth="1"/>
  </cols>
  <sheetData>
    <row r="6" spans="3:11" ht="15.75" thickBot="1" x14ac:dyDescent="0.3"/>
    <row r="7" spans="3:11" ht="21.95" customHeight="1" thickTop="1" thickBot="1" x14ac:dyDescent="0.4">
      <c r="C7" s="76" t="s">
        <v>48</v>
      </c>
      <c r="D7" s="77"/>
      <c r="E7" s="77"/>
      <c r="F7" s="77"/>
      <c r="G7" s="77"/>
      <c r="H7" s="78"/>
    </row>
    <row r="8" spans="3:11" ht="15.75" thickTop="1" x14ac:dyDescent="0.25">
      <c r="C8" s="36" t="s">
        <v>34</v>
      </c>
      <c r="D8" s="37" t="s">
        <v>42</v>
      </c>
      <c r="E8" s="37" t="s">
        <v>43</v>
      </c>
      <c r="F8" s="37" t="s">
        <v>44</v>
      </c>
      <c r="G8" s="37" t="s">
        <v>45</v>
      </c>
      <c r="H8" s="38" t="s">
        <v>46</v>
      </c>
    </row>
    <row r="9" spans="3:11" x14ac:dyDescent="0.25">
      <c r="C9" s="33" t="s">
        <v>39</v>
      </c>
      <c r="D9" s="34">
        <v>29</v>
      </c>
      <c r="E9" s="35">
        <v>31</v>
      </c>
      <c r="F9" s="35">
        <f t="shared" ref="F9:F15" si="0">D9*E9</f>
        <v>899</v>
      </c>
      <c r="G9" s="35">
        <f t="shared" ref="G9:G15" si="1">0.35*F9</f>
        <v>314.64999999999998</v>
      </c>
      <c r="H9" s="32">
        <f t="shared" ref="H9:H15" si="2">F9-G9</f>
        <v>584.35</v>
      </c>
    </row>
    <row r="10" spans="3:11" x14ac:dyDescent="0.25">
      <c r="C10" s="33" t="s">
        <v>40</v>
      </c>
      <c r="D10" s="34">
        <v>15</v>
      </c>
      <c r="E10" s="35">
        <v>18.54</v>
      </c>
      <c r="F10" s="35">
        <f t="shared" si="0"/>
        <v>278.09999999999997</v>
      </c>
      <c r="G10" s="35">
        <f t="shared" si="1"/>
        <v>97.33499999999998</v>
      </c>
      <c r="H10" s="32">
        <f t="shared" si="2"/>
        <v>180.76499999999999</v>
      </c>
    </row>
    <row r="11" spans="3:11" x14ac:dyDescent="0.25">
      <c r="C11" s="33" t="s">
        <v>35</v>
      </c>
      <c r="D11" s="34">
        <v>40.5</v>
      </c>
      <c r="E11" s="35">
        <v>15.75</v>
      </c>
      <c r="F11" s="35">
        <f t="shared" si="0"/>
        <v>637.875</v>
      </c>
      <c r="G11" s="35">
        <f t="shared" si="1"/>
        <v>223.25624999999999</v>
      </c>
      <c r="H11" s="32">
        <f t="shared" si="2"/>
        <v>414.61874999999998</v>
      </c>
    </row>
    <row r="12" spans="3:11" x14ac:dyDescent="0.25">
      <c r="C12" s="33" t="s">
        <v>37</v>
      </c>
      <c r="D12" s="34">
        <v>27.75</v>
      </c>
      <c r="E12" s="35">
        <v>29.85</v>
      </c>
      <c r="F12" s="35">
        <f t="shared" si="0"/>
        <v>828.33750000000009</v>
      </c>
      <c r="G12" s="35">
        <f t="shared" si="1"/>
        <v>289.91812500000003</v>
      </c>
      <c r="H12" s="32">
        <f t="shared" si="2"/>
        <v>538.41937500000006</v>
      </c>
      <c r="K12" s="4"/>
    </row>
    <row r="13" spans="3:11" x14ac:dyDescent="0.25">
      <c r="C13" s="33" t="s">
        <v>41</v>
      </c>
      <c r="D13" s="34">
        <v>14.75</v>
      </c>
      <c r="E13" s="35">
        <v>15.75</v>
      </c>
      <c r="F13" s="35">
        <f t="shared" si="0"/>
        <v>232.3125</v>
      </c>
      <c r="G13" s="35">
        <f t="shared" si="1"/>
        <v>81.309374999999989</v>
      </c>
      <c r="H13" s="32">
        <f t="shared" si="2"/>
        <v>151.00312500000001</v>
      </c>
    </row>
    <row r="14" spans="3:11" x14ac:dyDescent="0.25">
      <c r="C14" s="33" t="s">
        <v>38</v>
      </c>
      <c r="D14" s="34">
        <v>38</v>
      </c>
      <c r="E14" s="35">
        <v>32</v>
      </c>
      <c r="F14" s="35">
        <f t="shared" si="0"/>
        <v>1216</v>
      </c>
      <c r="G14" s="35">
        <f t="shared" si="1"/>
        <v>425.59999999999997</v>
      </c>
      <c r="H14" s="32">
        <f t="shared" si="2"/>
        <v>790.40000000000009</v>
      </c>
    </row>
    <row r="15" spans="3:11" x14ac:dyDescent="0.25">
      <c r="C15" s="33" t="s">
        <v>36</v>
      </c>
      <c r="D15" s="34">
        <v>39.5</v>
      </c>
      <c r="E15" s="35">
        <v>35.5</v>
      </c>
      <c r="F15" s="35">
        <f t="shared" si="0"/>
        <v>1402.25</v>
      </c>
      <c r="G15" s="35">
        <f t="shared" si="1"/>
        <v>490.78749999999997</v>
      </c>
      <c r="H15" s="32">
        <f t="shared" si="2"/>
        <v>911.46250000000009</v>
      </c>
    </row>
    <row r="16" spans="3:11" ht="24.95" customHeight="1" thickBot="1" x14ac:dyDescent="0.3">
      <c r="C16" s="39"/>
      <c r="D16" s="40"/>
      <c r="E16" s="41" t="s">
        <v>47</v>
      </c>
      <c r="F16" s="42">
        <f>SUM(F9:F15)</f>
        <v>5493.875</v>
      </c>
      <c r="G16" s="42">
        <f t="shared" ref="G16:H16" si="3">SUM(G9:G15)</f>
        <v>1922.8562499999998</v>
      </c>
      <c r="H16" s="43">
        <f t="shared" si="3"/>
        <v>3571.0187499999997</v>
      </c>
    </row>
    <row r="17" ht="15.75" thickTop="1" x14ac:dyDescent="0.25"/>
  </sheetData>
  <sortState xmlns:xlrd2="http://schemas.microsoft.com/office/spreadsheetml/2017/richdata2" ref="C9:H15">
    <sortCondition ref="C9:C15"/>
  </sortState>
  <mergeCells count="1">
    <mergeCell ref="C7:H7"/>
  </mergeCells>
  <printOptions headings="1" gridLines="1"/>
  <pageMargins left="0.7" right="0.7" top="0.75" bottom="0.75" header="0.3" footer="0.3"/>
  <pageSetup orientation="portrait" r:id="rId1"/>
  <headerFooter>
    <oddHeader>&amp;CSohaib Sarosh Shamsi</oddHeader>
    <oddFooter>&amp;L&amp;"-,Bold" Confidential&amp;C&amp;D&amp;R5:09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4DD4CC-C89C-4416-A61D-8FE25B966282}">
  <dimension ref="C3:K21"/>
  <sheetViews>
    <sheetView workbookViewId="0">
      <selection activeCell="C3" sqref="C3:J5"/>
    </sheetView>
  </sheetViews>
  <sheetFormatPr defaultRowHeight="15" x14ac:dyDescent="0.25"/>
  <cols>
    <col min="3" max="3" width="14" customWidth="1"/>
    <col min="10" max="10" width="11" customWidth="1"/>
  </cols>
  <sheetData>
    <row r="3" spans="3:11" x14ac:dyDescent="0.25">
      <c r="C3" s="85" t="s">
        <v>69</v>
      </c>
      <c r="D3" s="86"/>
      <c r="E3" s="86"/>
      <c r="F3" s="86"/>
      <c r="G3" s="86"/>
      <c r="H3" s="86"/>
      <c r="I3" s="86"/>
      <c r="J3" s="87"/>
    </row>
    <row r="4" spans="3:11" x14ac:dyDescent="0.25">
      <c r="C4" s="88"/>
      <c r="D4" s="89"/>
      <c r="E4" s="89"/>
      <c r="F4" s="89"/>
      <c r="G4" s="89"/>
      <c r="H4" s="89"/>
      <c r="I4" s="89"/>
      <c r="J4" s="90"/>
    </row>
    <row r="5" spans="3:11" ht="15" customHeight="1" thickBot="1" x14ac:dyDescent="0.3">
      <c r="C5" s="91"/>
      <c r="D5" s="92"/>
      <c r="E5" s="92"/>
      <c r="F5" s="92"/>
      <c r="G5" s="92"/>
      <c r="H5" s="92"/>
      <c r="I5" s="92"/>
      <c r="J5" s="93"/>
    </row>
    <row r="6" spans="3:11" ht="15.75" thickBot="1" x14ac:dyDescent="0.3">
      <c r="C6" s="23" t="s">
        <v>68</v>
      </c>
      <c r="D6" s="24" t="s">
        <v>49</v>
      </c>
      <c r="E6" s="24" t="s">
        <v>50</v>
      </c>
      <c r="F6" s="24" t="s">
        <v>51</v>
      </c>
      <c r="G6" s="24" t="s">
        <v>52</v>
      </c>
      <c r="H6" s="24" t="s">
        <v>53</v>
      </c>
      <c r="I6" s="24" t="s">
        <v>54</v>
      </c>
      <c r="J6" s="24" t="s">
        <v>55</v>
      </c>
      <c r="K6" s="10" t="s">
        <v>71</v>
      </c>
    </row>
    <row r="7" spans="3:11" ht="15.75" thickBot="1" x14ac:dyDescent="0.3">
      <c r="C7" s="23"/>
      <c r="D7" s="24" t="s">
        <v>56</v>
      </c>
      <c r="E7" s="24">
        <v>30</v>
      </c>
      <c r="F7" s="24">
        <v>35</v>
      </c>
      <c r="G7" s="24">
        <v>25</v>
      </c>
      <c r="H7" s="24">
        <v>30</v>
      </c>
      <c r="I7" s="44">
        <f>SUM(E7:H7)</f>
        <v>120</v>
      </c>
      <c r="J7" s="45" t="s">
        <v>57</v>
      </c>
    </row>
    <row r="8" spans="3:11" ht="15" customHeight="1" x14ac:dyDescent="0.25">
      <c r="C8" s="14" t="s">
        <v>58</v>
      </c>
      <c r="D8" s="4">
        <v>1203</v>
      </c>
      <c r="E8" s="4">
        <v>25</v>
      </c>
      <c r="F8" s="4">
        <v>31</v>
      </c>
      <c r="G8" s="4">
        <v>19</v>
      </c>
      <c r="H8" s="4">
        <v>21</v>
      </c>
      <c r="I8" s="1">
        <f t="shared" ref="I8:I17" si="0">SUM(E8:H8)</f>
        <v>96</v>
      </c>
      <c r="J8" s="49">
        <f>I8/$I$7</f>
        <v>0.8</v>
      </c>
      <c r="K8" s="2" t="str">
        <f>IF(J8&gt;=0.5, "Pass", "Fail")</f>
        <v>Pass</v>
      </c>
    </row>
    <row r="9" spans="3:11" x14ac:dyDescent="0.25">
      <c r="C9" s="14" t="s">
        <v>59</v>
      </c>
      <c r="D9" s="4">
        <v>2219</v>
      </c>
      <c r="E9" s="4">
        <v>10</v>
      </c>
      <c r="F9" s="4">
        <v>15</v>
      </c>
      <c r="G9" s="4">
        <v>10</v>
      </c>
      <c r="H9" s="4">
        <v>14</v>
      </c>
      <c r="I9" s="3">
        <f t="shared" si="0"/>
        <v>49</v>
      </c>
      <c r="J9" s="50">
        <f t="shared" ref="J9:J17" si="1">I9/$I$7</f>
        <v>0.40833333333333333</v>
      </c>
      <c r="K9" s="5" t="str">
        <f t="shared" ref="K9:K18" si="2">IF(J9&gt;=0.5, "Pass", "Fail")</f>
        <v>Fail</v>
      </c>
    </row>
    <row r="10" spans="3:11" x14ac:dyDescent="0.25">
      <c r="C10" s="14" t="s">
        <v>60</v>
      </c>
      <c r="D10" s="4">
        <v>1721</v>
      </c>
      <c r="E10" s="4">
        <v>22</v>
      </c>
      <c r="F10" s="4">
        <v>30</v>
      </c>
      <c r="G10" s="4">
        <v>20</v>
      </c>
      <c r="H10" s="4">
        <v>22</v>
      </c>
      <c r="I10" s="3">
        <f t="shared" si="0"/>
        <v>94</v>
      </c>
      <c r="J10" s="50">
        <f t="shared" si="1"/>
        <v>0.78333333333333333</v>
      </c>
      <c r="K10" s="5" t="str">
        <f t="shared" si="2"/>
        <v>Pass</v>
      </c>
    </row>
    <row r="11" spans="3:11" x14ac:dyDescent="0.25">
      <c r="C11" s="14" t="s">
        <v>61</v>
      </c>
      <c r="D11" s="4">
        <v>1604</v>
      </c>
      <c r="E11" s="4">
        <v>24</v>
      </c>
      <c r="F11" s="4">
        <v>29</v>
      </c>
      <c r="G11" s="4">
        <v>20</v>
      </c>
      <c r="H11" s="4">
        <v>20</v>
      </c>
      <c r="I11" s="3">
        <f t="shared" si="0"/>
        <v>93</v>
      </c>
      <c r="J11" s="50">
        <f t="shared" si="1"/>
        <v>0.77500000000000002</v>
      </c>
      <c r="K11" s="5" t="str">
        <f t="shared" si="2"/>
        <v>Pass</v>
      </c>
    </row>
    <row r="12" spans="3:11" x14ac:dyDescent="0.25">
      <c r="C12" s="14" t="s">
        <v>62</v>
      </c>
      <c r="D12" s="4">
        <v>1798</v>
      </c>
      <c r="E12" s="4">
        <v>26</v>
      </c>
      <c r="F12" s="4">
        <v>29</v>
      </c>
      <c r="G12" s="4">
        <v>22</v>
      </c>
      <c r="H12" s="4">
        <v>28</v>
      </c>
      <c r="I12" s="3">
        <f t="shared" si="0"/>
        <v>105</v>
      </c>
      <c r="J12" s="50">
        <f t="shared" si="1"/>
        <v>0.875</v>
      </c>
      <c r="K12" s="5" t="str">
        <f t="shared" si="2"/>
        <v>Pass</v>
      </c>
    </row>
    <row r="13" spans="3:11" x14ac:dyDescent="0.25">
      <c r="C13" s="14" t="s">
        <v>63</v>
      </c>
      <c r="D13" s="4">
        <v>1115</v>
      </c>
      <c r="E13" s="4">
        <v>25</v>
      </c>
      <c r="F13" s="4">
        <v>30</v>
      </c>
      <c r="G13" s="4">
        <v>20</v>
      </c>
      <c r="H13" s="4">
        <v>25</v>
      </c>
      <c r="I13" s="3">
        <f t="shared" si="0"/>
        <v>100</v>
      </c>
      <c r="J13" s="50">
        <f t="shared" si="1"/>
        <v>0.83333333333333337</v>
      </c>
      <c r="K13" s="5" t="str">
        <f t="shared" si="2"/>
        <v>Pass</v>
      </c>
    </row>
    <row r="14" spans="3:11" x14ac:dyDescent="0.25">
      <c r="C14" s="14" t="s">
        <v>64</v>
      </c>
      <c r="D14" s="4">
        <v>1214</v>
      </c>
      <c r="E14" s="4">
        <v>29</v>
      </c>
      <c r="F14" s="4">
        <v>32</v>
      </c>
      <c r="G14" s="4">
        <v>23</v>
      </c>
      <c r="H14" s="4">
        <v>27</v>
      </c>
      <c r="I14" s="3">
        <f t="shared" si="0"/>
        <v>111</v>
      </c>
      <c r="J14" s="50">
        <f t="shared" si="1"/>
        <v>0.92500000000000004</v>
      </c>
      <c r="K14" s="5" t="str">
        <f t="shared" si="2"/>
        <v>Pass</v>
      </c>
    </row>
    <row r="15" spans="3:11" x14ac:dyDescent="0.25">
      <c r="C15" s="14" t="s">
        <v>65</v>
      </c>
      <c r="D15" s="4">
        <v>2021</v>
      </c>
      <c r="E15" s="4">
        <v>19</v>
      </c>
      <c r="F15" s="4">
        <v>21</v>
      </c>
      <c r="G15" s="4">
        <v>18</v>
      </c>
      <c r="H15" s="4">
        <v>20</v>
      </c>
      <c r="I15" s="3">
        <f t="shared" si="0"/>
        <v>78</v>
      </c>
      <c r="J15" s="50">
        <f t="shared" si="1"/>
        <v>0.65</v>
      </c>
      <c r="K15" s="5" t="str">
        <f t="shared" si="2"/>
        <v>Pass</v>
      </c>
    </row>
    <row r="16" spans="3:11" x14ac:dyDescent="0.25">
      <c r="C16" s="14" t="s">
        <v>66</v>
      </c>
      <c r="D16" s="4">
        <v>2015</v>
      </c>
      <c r="E16" s="4">
        <v>22</v>
      </c>
      <c r="F16" s="4">
        <v>21</v>
      </c>
      <c r="G16" s="4">
        <v>19</v>
      </c>
      <c r="H16" s="4">
        <v>18</v>
      </c>
      <c r="I16" s="3">
        <f t="shared" si="0"/>
        <v>80</v>
      </c>
      <c r="J16" s="50">
        <f t="shared" si="1"/>
        <v>0.66666666666666663</v>
      </c>
      <c r="K16" s="5" t="str">
        <f t="shared" si="2"/>
        <v>Pass</v>
      </c>
    </row>
    <row r="17" spans="3:11" ht="15.75" thickBot="1" x14ac:dyDescent="0.3">
      <c r="C17" s="14" t="s">
        <v>67</v>
      </c>
      <c r="D17" s="4">
        <v>1320</v>
      </c>
      <c r="E17" s="4">
        <v>12</v>
      </c>
      <c r="F17" s="4">
        <v>12</v>
      </c>
      <c r="G17" s="4">
        <v>14</v>
      </c>
      <c r="H17" s="4">
        <v>9</v>
      </c>
      <c r="I17" s="3">
        <f t="shared" si="0"/>
        <v>47</v>
      </c>
      <c r="J17" s="50">
        <f t="shared" si="1"/>
        <v>0.39166666666666666</v>
      </c>
      <c r="K17" s="5" t="str">
        <f t="shared" si="2"/>
        <v>Fail</v>
      </c>
    </row>
    <row r="18" spans="3:11" ht="15.75" thickBot="1" x14ac:dyDescent="0.3">
      <c r="C18" s="16"/>
      <c r="D18" s="28" t="s">
        <v>70</v>
      </c>
      <c r="E18" s="47">
        <f>SUM(E8:E17)/COUNT(E8:E17)</f>
        <v>21.4</v>
      </c>
      <c r="F18" s="47">
        <f>(SUM(F8:F17))/(COUNT(F8:F17))</f>
        <v>25</v>
      </c>
      <c r="G18" s="47">
        <f t="shared" ref="G18:H18" si="3">SUM(G8:G17)/COUNT(G8:G17)</f>
        <v>18.5</v>
      </c>
      <c r="H18" s="48">
        <f t="shared" si="3"/>
        <v>20.399999999999999</v>
      </c>
      <c r="I18" s="46">
        <f t="shared" ref="I18" si="4">SUM(I8:I17)/COUNT(I8:I17)</f>
        <v>85.3</v>
      </c>
      <c r="J18" s="51">
        <f t="shared" ref="J18" si="5">SUM(J8:J17)/COUNT(J8:J17)</f>
        <v>0.71083333333333332</v>
      </c>
      <c r="K18" s="6" t="str">
        <f t="shared" si="2"/>
        <v>Pass</v>
      </c>
    </row>
    <row r="21" spans="3:11" x14ac:dyDescent="0.25">
      <c r="I21" t="s">
        <v>88</v>
      </c>
    </row>
  </sheetData>
  <mergeCells count="1">
    <mergeCell ref="C3:J5"/>
  </mergeCells>
  <phoneticPr fontId="5" type="noConversion"/>
  <pageMargins left="0.7" right="0.7" top="0.75" bottom="0.75" header="0.3" footer="0.3"/>
  <pageSetup orientation="portrait" r:id="rId1"/>
  <ignoredErrors>
    <ignoredError sqref="I8:I11 I12:I17 G18:H18 E18" formulaRange="1"/>
  </ignoredError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922D3-B3FE-4DF8-9EA5-E1BBBB09CD76}">
  <dimension ref="B4:K23"/>
  <sheetViews>
    <sheetView workbookViewId="0">
      <selection activeCell="M9" sqref="M9"/>
    </sheetView>
  </sheetViews>
  <sheetFormatPr defaultRowHeight="15" x14ac:dyDescent="0.25"/>
  <cols>
    <col min="3" max="3" width="10.28515625" customWidth="1"/>
    <col min="5" max="5" width="9.5703125" customWidth="1"/>
    <col min="6" max="6" width="10" customWidth="1"/>
    <col min="7" max="8" width="9.5703125" customWidth="1"/>
  </cols>
  <sheetData>
    <row r="4" spans="2:11" x14ac:dyDescent="0.25">
      <c r="B4" s="26"/>
      <c r="C4" s="26"/>
      <c r="D4" s="26"/>
      <c r="E4" s="26"/>
      <c r="F4" s="26"/>
      <c r="G4" s="26"/>
      <c r="H4" s="26"/>
      <c r="I4" s="26"/>
    </row>
    <row r="5" spans="2:11" x14ac:dyDescent="0.25">
      <c r="B5" s="26"/>
      <c r="C5" s="26"/>
      <c r="D5" s="26"/>
      <c r="E5" s="26"/>
      <c r="F5" s="26"/>
      <c r="G5" s="26"/>
      <c r="H5" s="26"/>
      <c r="I5" s="26"/>
    </row>
    <row r="6" spans="2:11" x14ac:dyDescent="0.25">
      <c r="B6" s="61"/>
      <c r="I6" s="26"/>
    </row>
    <row r="7" spans="2:11" x14ac:dyDescent="0.25">
      <c r="B7" s="26"/>
      <c r="I7" s="26"/>
    </row>
    <row r="8" spans="2:11" ht="3" customHeight="1" thickBot="1" x14ac:dyDescent="0.3">
      <c r="B8" s="26"/>
      <c r="I8" s="26"/>
    </row>
    <row r="9" spans="2:11" ht="21" customHeight="1" thickBot="1" x14ac:dyDescent="0.3">
      <c r="B9" s="26"/>
      <c r="F9" s="62" t="s">
        <v>49</v>
      </c>
      <c r="G9" s="63" t="s">
        <v>83</v>
      </c>
      <c r="H9" s="63" t="s">
        <v>84</v>
      </c>
      <c r="I9" s="63" t="s">
        <v>85</v>
      </c>
      <c r="J9" s="63" t="s">
        <v>86</v>
      </c>
      <c r="K9" s="64" t="s">
        <v>87</v>
      </c>
    </row>
    <row r="10" spans="2:11" x14ac:dyDescent="0.25">
      <c r="B10" s="26"/>
      <c r="F10" s="53"/>
      <c r="G10" s="65">
        <v>35</v>
      </c>
      <c r="H10" s="68"/>
      <c r="I10" s="65">
        <v>55</v>
      </c>
      <c r="J10" s="68"/>
      <c r="K10" s="54"/>
    </row>
    <row r="11" spans="2:11" x14ac:dyDescent="0.25">
      <c r="B11" s="26"/>
      <c r="F11" s="55"/>
      <c r="G11" s="66"/>
      <c r="H11" s="66"/>
      <c r="I11" s="66"/>
      <c r="J11" s="66"/>
      <c r="K11" s="56"/>
    </row>
    <row r="12" spans="2:11" x14ac:dyDescent="0.25">
      <c r="B12" s="26"/>
      <c r="F12" s="70" t="s">
        <v>72</v>
      </c>
      <c r="G12" s="66">
        <v>34</v>
      </c>
      <c r="H12" s="69">
        <f t="shared" ref="H12:H19" si="0">G12/$G$10</f>
        <v>0.97142857142857142</v>
      </c>
      <c r="I12" s="66">
        <v>45</v>
      </c>
      <c r="J12" s="69">
        <f t="shared" ref="J12:J19" si="1">I12/$I$10</f>
        <v>0.81818181818181823</v>
      </c>
      <c r="K12" s="57">
        <f>(H12+J12)/2</f>
        <v>0.89480519480519483</v>
      </c>
    </row>
    <row r="13" spans="2:11" x14ac:dyDescent="0.25">
      <c r="B13" s="26"/>
      <c r="F13" s="70" t="s">
        <v>73</v>
      </c>
      <c r="G13" s="66">
        <v>31</v>
      </c>
      <c r="H13" s="69">
        <f t="shared" si="0"/>
        <v>0.88571428571428568</v>
      </c>
      <c r="I13" s="66">
        <v>49</v>
      </c>
      <c r="J13" s="69">
        <f t="shared" si="1"/>
        <v>0.89090909090909087</v>
      </c>
      <c r="K13" s="57">
        <f t="shared" ref="K13:K19" si="2">(H13+J13)/2</f>
        <v>0.88831168831168827</v>
      </c>
    </row>
    <row r="14" spans="2:11" x14ac:dyDescent="0.25">
      <c r="B14" s="26"/>
      <c r="F14" s="70" t="s">
        <v>74</v>
      </c>
      <c r="G14" s="66">
        <v>28</v>
      </c>
      <c r="H14" s="69">
        <f t="shared" si="0"/>
        <v>0.8</v>
      </c>
      <c r="I14" s="66">
        <v>51</v>
      </c>
      <c r="J14" s="69">
        <f t="shared" si="1"/>
        <v>0.92727272727272725</v>
      </c>
      <c r="K14" s="57">
        <f t="shared" si="2"/>
        <v>0.86363636363636365</v>
      </c>
    </row>
    <row r="15" spans="2:11" x14ac:dyDescent="0.25">
      <c r="B15" s="26"/>
      <c r="F15" s="70" t="s">
        <v>75</v>
      </c>
      <c r="G15" s="66">
        <v>22</v>
      </c>
      <c r="H15" s="69">
        <f t="shared" si="0"/>
        <v>0.62857142857142856</v>
      </c>
      <c r="I15" s="66">
        <v>36</v>
      </c>
      <c r="J15" s="69">
        <f t="shared" si="1"/>
        <v>0.65454545454545454</v>
      </c>
      <c r="K15" s="57">
        <f t="shared" si="2"/>
        <v>0.64155844155844155</v>
      </c>
    </row>
    <row r="16" spans="2:11" x14ac:dyDescent="0.25">
      <c r="B16" s="26"/>
      <c r="F16" s="70" t="s">
        <v>76</v>
      </c>
      <c r="G16" s="66">
        <v>18</v>
      </c>
      <c r="H16" s="69">
        <f t="shared" si="0"/>
        <v>0.51428571428571423</v>
      </c>
      <c r="I16" s="66">
        <v>38</v>
      </c>
      <c r="J16" s="69">
        <f t="shared" si="1"/>
        <v>0.69090909090909092</v>
      </c>
      <c r="K16" s="57">
        <f t="shared" si="2"/>
        <v>0.60259740259740258</v>
      </c>
    </row>
    <row r="17" spans="2:11" x14ac:dyDescent="0.25">
      <c r="B17" s="26"/>
      <c r="F17" s="70" t="s">
        <v>77</v>
      </c>
      <c r="G17" s="66">
        <v>7</v>
      </c>
      <c r="H17" s="69">
        <f t="shared" si="0"/>
        <v>0.2</v>
      </c>
      <c r="I17" s="66">
        <v>31</v>
      </c>
      <c r="J17" s="69">
        <f t="shared" si="1"/>
        <v>0.5636363636363636</v>
      </c>
      <c r="K17" s="57">
        <f t="shared" si="2"/>
        <v>0.38181818181818183</v>
      </c>
    </row>
    <row r="18" spans="2:11" x14ac:dyDescent="0.25">
      <c r="B18" s="26"/>
      <c r="F18" s="70" t="s">
        <v>78</v>
      </c>
      <c r="G18" s="66">
        <v>29</v>
      </c>
      <c r="H18" s="69">
        <f t="shared" si="0"/>
        <v>0.82857142857142863</v>
      </c>
      <c r="I18" s="66">
        <v>36</v>
      </c>
      <c r="J18" s="69">
        <f t="shared" si="1"/>
        <v>0.65454545454545454</v>
      </c>
      <c r="K18" s="57">
        <f t="shared" si="2"/>
        <v>0.74155844155844153</v>
      </c>
    </row>
    <row r="19" spans="2:11" x14ac:dyDescent="0.25">
      <c r="B19" s="26"/>
      <c r="F19" s="70" t="s">
        <v>79</v>
      </c>
      <c r="G19" s="66">
        <v>26</v>
      </c>
      <c r="H19" s="69">
        <f t="shared" si="0"/>
        <v>0.74285714285714288</v>
      </c>
      <c r="I19" s="66">
        <v>29</v>
      </c>
      <c r="J19" s="69">
        <f t="shared" si="1"/>
        <v>0.52727272727272723</v>
      </c>
      <c r="K19" s="57">
        <f t="shared" si="2"/>
        <v>0.63506493506493511</v>
      </c>
    </row>
    <row r="20" spans="2:11" ht="15.75" thickBot="1" x14ac:dyDescent="0.3">
      <c r="B20" s="26"/>
      <c r="F20" s="55"/>
      <c r="G20" s="67"/>
      <c r="H20" s="67"/>
      <c r="I20" s="67"/>
      <c r="J20" s="67"/>
      <c r="K20" s="56"/>
    </row>
    <row r="21" spans="2:11" ht="15.75" thickBot="1" x14ac:dyDescent="0.3">
      <c r="B21" s="26"/>
      <c r="C21" s="26"/>
      <c r="D21" s="26"/>
      <c r="E21" s="26"/>
      <c r="F21" s="72" t="s">
        <v>80</v>
      </c>
      <c r="G21" s="58">
        <f>AVERAGE(G12:G19)</f>
        <v>24.375</v>
      </c>
      <c r="H21" s="58">
        <f t="shared" ref="H21:J21" si="3">AVERAGE(H12:H19)</f>
        <v>0.6964285714285714</v>
      </c>
      <c r="I21" s="58">
        <f t="shared" si="3"/>
        <v>39.375</v>
      </c>
      <c r="J21" s="58">
        <f t="shared" si="3"/>
        <v>0.71590909090909094</v>
      </c>
      <c r="K21" s="52"/>
    </row>
    <row r="22" spans="2:11" ht="15.75" thickBot="1" x14ac:dyDescent="0.3">
      <c r="B22" s="26"/>
      <c r="C22" s="26"/>
      <c r="D22" s="26"/>
      <c r="E22" s="26"/>
      <c r="F22" s="73" t="s">
        <v>81</v>
      </c>
      <c r="G22" s="58">
        <f>MAX(G12:G19)</f>
        <v>34</v>
      </c>
      <c r="H22" s="58">
        <f t="shared" ref="H22:J22" si="4">MAX(H12:H19)</f>
        <v>0.97142857142857142</v>
      </c>
      <c r="I22" s="58">
        <f t="shared" si="4"/>
        <v>51</v>
      </c>
      <c r="J22" s="58">
        <f t="shared" si="4"/>
        <v>0.92727272727272725</v>
      </c>
      <c r="K22" s="52"/>
    </row>
    <row r="23" spans="2:11" ht="15.75" thickBot="1" x14ac:dyDescent="0.3">
      <c r="F23" s="71" t="s">
        <v>82</v>
      </c>
      <c r="G23" s="59">
        <f>MIN(G12:G19)</f>
        <v>7</v>
      </c>
      <c r="H23" s="59">
        <f t="shared" ref="H23:J23" si="5">MIN(H12:H19)</f>
        <v>0.2</v>
      </c>
      <c r="I23" s="59">
        <f t="shared" si="5"/>
        <v>29</v>
      </c>
      <c r="J23" s="59">
        <f t="shared" si="5"/>
        <v>0.52727272727272723</v>
      </c>
      <c r="K23" s="60"/>
    </row>
  </sheetData>
  <pageMargins left="0.7" right="0.7" top="0.75" bottom="0.75" header="0.3" footer="0.3"/>
  <pageSetup orientation="portrait" r:id="rId1"/>
  <headerFooter>
    <oddHeader>&amp;CSohaib Sarosh Shamsi</oddHeader>
    <oddFooter>&amp;L5:09&amp;CPage &amp;P&amp;R&amp;D</oddFoot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C Y E A A B Q S w M E F A A C A A g A S A + C U 7 i 7 H M a k A A A A 9 Q A A A B I A H A B D b 2 5 m a W c v U G F j a 2 F n Z S 5 4 b W w g o h g A K K A U A A A A A A A A A A A A A A A A A A A A A A A A A A A A h Y 9 B D o I w F E S v Q r q n R Y w G y a c s 3 E p i Q j R u m 1 K h E T 6 G F s v d X H g k r y B G U X c u Z 9 5 M M n O / 3 i A d m t q 7 q M 7 o F h M y o w H x F M q 2 0 F g m p L d H P y I p h 6 2 Q J 1 E q b w y j i Q e j E 1 J Z e 4 4 Z c 8 5 R N 6 d t V 7 I w C G b s k G 1 y W a l G + B q N F S g V + b S K / y 3 C Y f 8 a w 0 O 6 i u h i O U 4 C N n m Q a f z y c G R P + m P C u q 9 t 3 y m u 0 N / l w C Y J 7 H 2 B P w B Q S w M E F A A C A A g A S A + C U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g P g l O Y Q y W / I A E A A C k E A A A T A B w A R m 9 y b X V s Y X M v U 2 V j d G l v b j E u b S C i G A A o o B Q A A A A A A A A A A A A A A A A A A A A A A A A A A A D t k s 1 q g 0 A U h f e C 7 3 C Z b B S M d P L T l h Y X x b Q Q 6 C I Q u 4 o u J v F G B Z 0 R 7 w g t 4 r t X z U 8 p V P o A 7 W w G v n M Y z h k O 4 U F n S s L 2 d P N H 0 z A N S k W F M U x Y I P Y 5 3 v A F W B u R I C x t B h 7 k q E 0 D u r N V d X X A j m z i o z t Y y X r J c n R 9 J T V K T R b z H 8 I 3 w o r C r U p F t g 9 X 6 l A X v R R y 0 k B Y I G m s w r U f w K v Y h 0 9 E W S J 7 A / A B f o E p v 2 S c P r t l f G S 2 A 7 t 1 U e b Y q 6 I X P M b d O Y t s 5 x T v G t 4 7 J 2 1 2 6 9 i 7 d m J R u 1 s J L a K z f c L 8 V M i k 6 x 1 8 l N g X H Z x u U A l J R 1 U V v s r r Q v Y i W Z d H n K Z h J 8 6 Z A 7 r T Q O O 7 b h 2 4 8 N k I n 4 / w x Q h f j v D b E X 4 3 w u + / 8 d Y 2 j U z + + A G / L A G s 2 f 8 a / t A a P g F Q S w E C L Q A U A A I A C A B I D 4 J T u L s c x q Q A A A D 1 A A A A E g A A A A A A A A A A A A A A A A A A A A A A Q 2 9 u Z m l n L 1 B h Y 2 t h Z 2 U u e G 1 s U E s B A i 0 A F A A C A A g A S A + C U w / K 6 a u k A A A A 6 Q A A A B M A A A A A A A A A A A A A A A A A 8 A A A A F t D b 2 5 0 Z W 5 0 X 1 R 5 c G V z X S 5 4 b W x Q S w E C L Q A U A A I A C A B I D 4 J T m E M l v y A B A A A p B A A A E w A A A A A A A A A A A A A A A A D h A Q A A R m 9 y b X V s Y X M v U 2 V j d G l v b j E u b V B L B Q Y A A A A A A w A D A M I A A A B O A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Q E Q A A A A A A A K 4 R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Y W J s Z T A x N C U y M C h Q Y W d l J T I w N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T I t M D J U M D k 6 M z g 6 M j c u N T c y O D k 0 N F o i I C 8 + P E V u d H J 5 I F R 5 c G U 9 I k Z p b G x D b 2 x 1 b W 5 U e X B l c y I g V m F s d W U 9 I n N C Z 1 l H Q m d Z R 0 J n W T 0 i I C 8 + P E V u d H J 5 I F R 5 c G U 9 I k Z p b G x D b 2 x 1 b W 5 O Y W 1 l c y I g V m F s d W U 9 I n N b J n F 1 b 3 Q 7 Q 2 9 s d W 1 u M S Z x d W 9 0 O y w m c X V v d D t D b 2 x 1 b W 4 y J n F 1 b 3 Q 7 L C Z x d W 9 0 O 0 N v b H V t b j M m c X V v d D s s J n F 1 b 3 Q 7 Q 2 9 s d W 1 u N C Z x d W 9 0 O y w m c X V v d D t D b 2 x 1 b W 4 1 J n F 1 b 3 Q 7 L C Z x d W 9 0 O 0 N v b H V t b j Y m c X V v d D s s J n F 1 b 3 Q 7 Q 2 9 s d W 1 u N y Z x d W 9 0 O y w m c X V v d D t D b 2 x 1 b W 4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w M T Q g K F B h Z 2 U g N S k v Q X V 0 b 1 J l b W 9 2 Z W R D b 2 x 1 b W 5 z M S 5 7 Q 2 9 s d W 1 u M S w w f S Z x d W 9 0 O y w m c X V v d D t T Z W N 0 a W 9 u M S 9 U Y W J s Z T A x N C A o U G F n Z S A 1 K S 9 B d X R v U m V t b 3 Z l Z E N v b H V t b n M x L n t D b 2 x 1 b W 4 y L D F 9 J n F 1 b 3 Q 7 L C Z x d W 9 0 O 1 N l Y 3 R p b 2 4 x L 1 R h Y m x l M D E 0 I C h Q Y W d l I D U p L 0 F 1 d G 9 S Z W 1 v d m V k Q 2 9 s d W 1 u c z E u e 0 N v b H V t b j M s M n 0 m c X V v d D s s J n F 1 b 3 Q 7 U 2 V j d G l v b j E v V G F i b G U w M T Q g K F B h Z 2 U g N S k v Q X V 0 b 1 J l b W 9 2 Z W R D b 2 x 1 b W 5 z M S 5 7 Q 2 9 s d W 1 u N C w z f S Z x d W 9 0 O y w m c X V v d D t T Z W N 0 a W 9 u M S 9 U Y W J s Z T A x N C A o U G F n Z S A 1 K S 9 B d X R v U m V t b 3 Z l Z E N v b H V t b n M x L n t D b 2 x 1 b W 4 1 L D R 9 J n F 1 b 3 Q 7 L C Z x d W 9 0 O 1 N l Y 3 R p b 2 4 x L 1 R h Y m x l M D E 0 I C h Q Y W d l I D U p L 0 F 1 d G 9 S Z W 1 v d m V k Q 2 9 s d W 1 u c z E u e 0 N v b H V t b j Y s N X 0 m c X V v d D s s J n F 1 b 3 Q 7 U 2 V j d G l v b j E v V G F i b G U w M T Q g K F B h Z 2 U g N S k v Q X V 0 b 1 J l b W 9 2 Z W R D b 2 x 1 b W 5 z M S 5 7 Q 2 9 s d W 1 u N y w 2 f S Z x d W 9 0 O y w m c X V v d D t T Z W N 0 a W 9 u M S 9 U Y W J s Z T A x N C A o U G F n Z S A 1 K S 9 B d X R v U m V t b 3 Z l Z E N v b H V t b n M x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R h Y m x l M D E 0 I C h Q Y W d l I D U p L 0 F 1 d G 9 S Z W 1 v d m V k Q 2 9 s d W 1 u c z E u e 0 N v b H V t b j E s M H 0 m c X V v d D s s J n F 1 b 3 Q 7 U 2 V j d G l v b j E v V G F i b G U w M T Q g K F B h Z 2 U g N S k v Q X V 0 b 1 J l b W 9 2 Z W R D b 2 x 1 b W 5 z M S 5 7 Q 2 9 s d W 1 u M i w x f S Z x d W 9 0 O y w m c X V v d D t T Z W N 0 a W 9 u M S 9 U Y W J s Z T A x N C A o U G F n Z S A 1 K S 9 B d X R v U m V t b 3 Z l Z E N v b H V t b n M x L n t D b 2 x 1 b W 4 z L D J 9 J n F 1 b 3 Q 7 L C Z x d W 9 0 O 1 N l Y 3 R p b 2 4 x L 1 R h Y m x l M D E 0 I C h Q Y W d l I D U p L 0 F 1 d G 9 S Z W 1 v d m V k Q 2 9 s d W 1 u c z E u e 0 N v b H V t b j Q s M 3 0 m c X V v d D s s J n F 1 b 3 Q 7 U 2 V j d G l v b j E v V G F i b G U w M T Q g K F B h Z 2 U g N S k v Q X V 0 b 1 J l b W 9 2 Z W R D b 2 x 1 b W 5 z M S 5 7 Q 2 9 s d W 1 u N S w 0 f S Z x d W 9 0 O y w m c X V v d D t T Z W N 0 a W 9 u M S 9 U Y W J s Z T A x N C A o U G F n Z S A 1 K S 9 B d X R v U m V t b 3 Z l Z E N v b H V t b n M x L n t D b 2 x 1 b W 4 2 L D V 9 J n F 1 b 3 Q 7 L C Z x d W 9 0 O 1 N l Y 3 R p b 2 4 x L 1 R h Y m x l M D E 0 I C h Q Y W d l I D U p L 0 F 1 d G 9 S Z W 1 v d m V k Q 2 9 s d W 1 u c z E u e 0 N v b H V t b j c s N n 0 m c X V v d D s s J n F 1 b 3 Q 7 U 2 V j d G l v b j E v V G F i b G U w M T Q g K F B h Z 2 U g N S k v Q X V 0 b 1 J l b W 9 2 Z W R D b 2 x 1 b W 5 z M S 5 7 Q 2 9 s d W 1 u O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w M T Q l M j A o U G F n Z S U y M D U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0 J T I w K F B h Z 2 U l M j A 1 K S 9 U Y W J s Z T A x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0 J T I w K F B h Z 2 U l M j A 1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D E 0 J T I w K F B h Z 2 U l M j A 1 K S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x M i 0 w M l Q w O T o 0 N j o z M y 4 0 N z Y 3 O T I y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Y W J s Z T A x N C U y M C h Q Y W d l J T I w N S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Q l M j A o U G F n Z S U y M D U p J T I w K D I p L 1 R h Y m x l M D E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w M T Q l M j A o U G F n Z S U y M D U p J T I w K D I p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3 O + 0 d 6 A d d P p h y v E K 4 5 4 Q o A A A A A A g A A A A A A E G Y A A A A B A A A g A A A A 5 G A q I K j o 0 S B k p E U 5 J Z x 5 x E b n j R Q B j P t Z m C 7 3 / O j u N 9 Q A A A A A D o A A A A A C A A A g A A A A S a a T b u a q 3 o c V a X g 8 r T I e d L v p D 2 m o 7 c a c o U 1 M H / O O t G d Q A A A A 2 w h W 0 r b O G Z F 5 x K B Q e H t D D R e z q W l z + b c N K O 3 5 L h Z 6 l / 5 q h b J C / a Y B J Y z g t 7 V F 7 I i A y L Y Y B z z 8 S f i 3 U 9 0 X M 4 o D h s d f Z y V i r d h D s r F k p g I n b 5 x A A A A A O a l L Z q j 1 T q Y M j o / H R s Z 6 Q E H D 3 f o O E g G O H e B v H v d q 3 F j v f 6 W E g Z c A h T 5 C B S 6 c b 4 u D X 4 v + 5 k d 6 m h K Z t S 6 a R 7 y a 6 g = = < / D a t a M a s h u p > 
</file>

<file path=customXml/itemProps1.xml><?xml version="1.0" encoding="utf-8"?>
<ds:datastoreItem xmlns:ds="http://schemas.openxmlformats.org/officeDocument/2006/customXml" ds:itemID="{AE5D3108-C9C2-4623-8C81-0B6198576A3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Task 1</vt:lpstr>
      <vt:lpstr>Task 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Sohaib</dc:creator>
  <cp:lastModifiedBy>Sohaib</cp:lastModifiedBy>
  <cp:lastPrinted>2021-12-05T13:10:55Z</cp:lastPrinted>
  <dcterms:created xsi:type="dcterms:W3CDTF">2021-12-02T06:29:12Z</dcterms:created>
  <dcterms:modified xsi:type="dcterms:W3CDTF">2021-12-05T15:10:19Z</dcterms:modified>
</cp:coreProperties>
</file>